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3140" yWindow="40" windowWidth="25600" windowHeight="16720" tabRatio="500"/>
  </bookViews>
  <sheets>
    <sheet name="Sheet1" sheetId="1" r:id="rId1"/>
    <sheet name="Sheet2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2" l="1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H7" i="2"/>
  <c r="G7" i="2"/>
  <c r="F7" i="2"/>
  <c r="E7" i="2"/>
  <c r="D7" i="2"/>
  <c r="C7" i="2"/>
  <c r="H6" i="2"/>
  <c r="G6" i="2"/>
  <c r="F6" i="2"/>
  <c r="E6" i="2"/>
  <c r="D6" i="2"/>
  <c r="C6" i="2"/>
  <c r="H5" i="2"/>
  <c r="G5" i="2"/>
  <c r="F5" i="2"/>
  <c r="E5" i="2"/>
  <c r="D5" i="2"/>
  <c r="C5" i="2"/>
  <c r="H4" i="2"/>
  <c r="G4" i="2"/>
  <c r="F4" i="2"/>
  <c r="E4" i="2"/>
  <c r="D4" i="2"/>
  <c r="C4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E31" i="1"/>
  <c r="D31" i="1"/>
  <c r="F31" i="1"/>
  <c r="E30" i="1"/>
  <c r="D30" i="1"/>
  <c r="F30" i="1"/>
  <c r="E29" i="1"/>
  <c r="D29" i="1"/>
  <c r="F29" i="1"/>
  <c r="F26" i="1"/>
  <c r="F21" i="1"/>
  <c r="F16" i="1"/>
  <c r="F11" i="1"/>
  <c r="F6" i="1"/>
</calcChain>
</file>

<file path=xl/sharedStrings.xml><?xml version="1.0" encoding="utf-8"?>
<sst xmlns="http://schemas.openxmlformats.org/spreadsheetml/2006/main" count="51" uniqueCount="28">
  <si>
    <t>Centil</t>
  </si>
  <si>
    <t>Item</t>
  </si>
  <si>
    <t>Var(%)</t>
  </si>
  <si>
    <t>Top 0,1%</t>
  </si>
  <si>
    <t>Renda (R$ milhões)</t>
  </si>
  <si>
    <t>Número Pessoas</t>
  </si>
  <si>
    <t>% População adulta</t>
  </si>
  <si>
    <t>Renda média (mensal)</t>
  </si>
  <si>
    <t>Top 1%</t>
  </si>
  <si>
    <t>Top 5%</t>
  </si>
  <si>
    <t>Demais 95%</t>
  </si>
  <si>
    <t>Total</t>
  </si>
  <si>
    <t>Diferença</t>
  </si>
  <si>
    <t>Renda dos mais ricos</t>
  </si>
  <si>
    <t>Top 1,0%</t>
  </si>
  <si>
    <t xml:space="preserve">em proporção da </t>
  </si>
  <si>
    <t>renda total</t>
  </si>
  <si>
    <t>Ano</t>
  </si>
  <si>
    <t>Centis mais ricos (IRPF)</t>
  </si>
  <si>
    <t>Renda do trabalho</t>
  </si>
  <si>
    <t>Lucros e dividendos (+JCP)</t>
  </si>
  <si>
    <t>Atividade rural</t>
  </si>
  <si>
    <t>Outras rendas do capital</t>
  </si>
  <si>
    <t>Demais</t>
  </si>
  <si>
    <t>Var (%)</t>
  </si>
  <si>
    <t>Fonte: Estimativas próprias baseadas nos dados do IRPF/Receita Federal</t>
  </si>
  <si>
    <t>Tabela 2 - Variação da renda média dos declarantes do IRPF entre 2017 e 2022, por centil e tipo de renda:</t>
  </si>
  <si>
    <t>Tabela 1 - Evolução da renda dos mais ricos no Brasil: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</si>
</sst>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9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34998626667073579"/>
      </left>
      <right/>
      <top style="medium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37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right"/>
    </xf>
    <xf numFmtId="164" fontId="0" fillId="0" borderId="0" xfId="1" applyNumberFormat="1" applyFont="1"/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37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/>
    </xf>
    <xf numFmtId="165" fontId="0" fillId="0" borderId="0" xfId="2" applyNumberFormat="1" applyFont="1"/>
    <xf numFmtId="0" fontId="5" fillId="0" borderId="0" xfId="0" applyFont="1" applyBorder="1"/>
    <xf numFmtId="166" fontId="0" fillId="0" borderId="0" xfId="2" applyNumberFormat="1" applyFont="1" applyBorder="1" applyAlignment="1">
      <alignment horizontal="center" vertical="center"/>
    </xf>
    <xf numFmtId="167" fontId="0" fillId="0" borderId="0" xfId="0" applyNumberFormat="1"/>
    <xf numFmtId="0" fontId="3" fillId="2" borderId="3" xfId="0" applyFont="1" applyFill="1" applyBorder="1" applyAlignment="1">
      <alignment horizontal="center" vertical="center"/>
    </xf>
    <xf numFmtId="0" fontId="0" fillId="0" borderId="3" xfId="0" applyFont="1" applyBorder="1"/>
    <xf numFmtId="37" fontId="0" fillId="0" borderId="3" xfId="1" applyNumberFormat="1" applyFont="1" applyBorder="1" applyAlignment="1">
      <alignment horizontal="center" vertical="center"/>
    </xf>
    <xf numFmtId="9" fontId="3" fillId="2" borderId="3" xfId="2" applyFont="1" applyFill="1" applyBorder="1" applyAlignment="1">
      <alignment horizont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1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9" fontId="3" fillId="3" borderId="3" xfId="2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0" fontId="0" fillId="0" borderId="0" xfId="0" applyNumberFormat="1"/>
    <xf numFmtId="0" fontId="3" fillId="4" borderId="3" xfId="0" applyFont="1" applyFill="1" applyBorder="1" applyAlignment="1">
      <alignment horizontal="center" vertical="center"/>
    </xf>
    <xf numFmtId="9" fontId="3" fillId="4" borderId="3" xfId="2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9" fontId="3" fillId="5" borderId="3" xfId="2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9" fontId="0" fillId="0" borderId="2" xfId="2" applyNumberFormat="1" applyFont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9" fontId="0" fillId="0" borderId="0" xfId="2" applyNumberFormat="1" applyFont="1" applyBorder="1" applyAlignment="1">
      <alignment horizontal="center"/>
    </xf>
    <xf numFmtId="9" fontId="0" fillId="0" borderId="0" xfId="2" applyNumberFormat="1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9" fontId="3" fillId="6" borderId="3" xfId="2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65" fontId="0" fillId="2" borderId="2" xfId="2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3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5" fontId="0" fillId="3" borderId="0" xfId="2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65" fontId="0" fillId="4" borderId="3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2" applyNumberFormat="1" applyFont="1"/>
    <xf numFmtId="0" fontId="3" fillId="0" borderId="0" xfId="0" applyFont="1"/>
    <xf numFmtId="3" fontId="8" fillId="8" borderId="4" xfId="0" applyNumberFormat="1" applyFont="1" applyFill="1" applyBorder="1" applyAlignment="1">
      <alignment horizontal="center" vertical="center" wrapText="1"/>
    </xf>
    <xf numFmtId="3" fontId="8" fillId="8" borderId="5" xfId="0" applyNumberFormat="1" applyFont="1" applyFill="1" applyBorder="1" applyAlignment="1">
      <alignment horizontal="center" vertical="center" wrapText="1"/>
    </xf>
    <xf numFmtId="3" fontId="8" fillId="8" borderId="6" xfId="0" applyNumberFormat="1" applyFont="1" applyFill="1" applyBorder="1" applyAlignment="1">
      <alignment horizontal="center" vertical="center" wrapText="1"/>
    </xf>
    <xf numFmtId="3" fontId="8" fillId="8" borderId="7" xfId="0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/>
    </xf>
    <xf numFmtId="164" fontId="0" fillId="0" borderId="8" xfId="1" applyNumberFormat="1" applyFont="1" applyBorder="1"/>
    <xf numFmtId="1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4" fontId="0" fillId="0" borderId="0" xfId="1" applyNumberFormat="1" applyFont="1" applyBorder="1"/>
    <xf numFmtId="10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/>
    </xf>
    <xf numFmtId="164" fontId="0" fillId="0" borderId="3" xfId="1" applyNumberFormat="1" applyFont="1" applyBorder="1"/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65" fontId="0" fillId="0" borderId="2" xfId="2" applyNumberFormat="1" applyFont="1" applyBorder="1" applyAlignment="1">
      <alignment horizontal="right"/>
    </xf>
    <xf numFmtId="165" fontId="0" fillId="0" borderId="0" xfId="2" applyNumberFormat="1" applyFont="1" applyBorder="1" applyAlignment="1">
      <alignment horizontal="right"/>
    </xf>
    <xf numFmtId="165" fontId="0" fillId="0" borderId="3" xfId="2" applyNumberFormat="1" applyFont="1" applyBorder="1" applyAlignment="1">
      <alignment horizontal="right"/>
    </xf>
    <xf numFmtId="0" fontId="5" fillId="0" borderId="0" xfId="0" applyFont="1"/>
    <xf numFmtId="165" fontId="0" fillId="0" borderId="0" xfId="2" applyNumberFormat="1" applyFont="1" applyFill="1" applyBorder="1" applyAlignment="1">
      <alignment horizontal="center"/>
    </xf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RPF_Top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Resumo"/>
      <sheetName val="Tab1"/>
      <sheetName val="XXXX"/>
    </sheetNames>
    <sheetDataSet>
      <sheetData sheetId="0">
        <row r="4">
          <cell r="BI4">
            <v>96260.19700661063</v>
          </cell>
          <cell r="BJ4">
            <v>483969.45369270421</v>
          </cell>
          <cell r="BK4">
            <v>37240.958698176604</v>
          </cell>
          <cell r="BL4">
            <v>191059.349653927</v>
          </cell>
          <cell r="BM4">
            <v>158913.86755532571</v>
          </cell>
          <cell r="BN4">
            <v>139265.73823072636</v>
          </cell>
          <cell r="BO4">
            <v>1106709.5648374704</v>
          </cell>
        </row>
        <row r="5">
          <cell r="BI5">
            <v>35639.703188514533</v>
          </cell>
          <cell r="BJ5">
            <v>100091.46479166667</v>
          </cell>
          <cell r="BK5">
            <v>10205.553050699989</v>
          </cell>
          <cell r="BL5">
            <v>36286.961291708256</v>
          </cell>
          <cell r="BM5">
            <v>23889.893945227683</v>
          </cell>
          <cell r="BN5">
            <v>29771.50598777206</v>
          </cell>
          <cell r="BO5">
            <v>235885.08225558919</v>
          </cell>
        </row>
        <row r="6">
          <cell r="BI6">
            <v>19520.986986540433</v>
          </cell>
          <cell r="BJ6">
            <v>16137.632651608377</v>
          </cell>
          <cell r="BK6">
            <v>1902.0997180083552</v>
          </cell>
          <cell r="BL6">
            <v>5968.9431268722728</v>
          </cell>
          <cell r="BM6">
            <v>3364.8159282722936</v>
          </cell>
          <cell r="BN6">
            <v>5704.491410105974</v>
          </cell>
          <cell r="BO6">
            <v>52598.969821407714</v>
          </cell>
        </row>
        <row r="7">
          <cell r="BI7">
            <v>10625.777626277511</v>
          </cell>
          <cell r="BJ7">
            <v>4108.4371817816036</v>
          </cell>
          <cell r="BK7">
            <v>641.55146194231349</v>
          </cell>
          <cell r="BL7">
            <v>1584.333982718096</v>
          </cell>
          <cell r="BM7">
            <v>917.6322155818516</v>
          </cell>
          <cell r="BN7">
            <v>1681.6815813024295</v>
          </cell>
          <cell r="BO7">
            <v>19559.414049603805</v>
          </cell>
        </row>
        <row r="9">
          <cell r="BI9">
            <v>4744.8989391230616</v>
          </cell>
          <cell r="BJ9">
            <v>1058.0896200095024</v>
          </cell>
          <cell r="BK9">
            <v>183.12703335538473</v>
          </cell>
          <cell r="BL9">
            <v>421.26002536292941</v>
          </cell>
          <cell r="BM9">
            <v>274.4563054365405</v>
          </cell>
          <cell r="BN9">
            <v>436.50664341040584</v>
          </cell>
          <cell r="BO9">
            <v>7118.3385666978238</v>
          </cell>
        </row>
        <row r="11">
          <cell r="BI11">
            <v>118314.98774285217</v>
          </cell>
          <cell r="BJ11">
            <v>1060827.6878279427</v>
          </cell>
          <cell r="BK11">
            <v>129669.99984722765</v>
          </cell>
          <cell r="BL11">
            <v>188131.40901188774</v>
          </cell>
          <cell r="BM11">
            <v>384159.69497537863</v>
          </cell>
          <cell r="BN11">
            <v>288636.96543591871</v>
          </cell>
          <cell r="BO11">
            <v>2169740.7448412073</v>
          </cell>
        </row>
        <row r="12">
          <cell r="BI12">
            <v>40581.716919368424</v>
          </cell>
          <cell r="BJ12">
            <v>213663.97958306759</v>
          </cell>
          <cell r="BK12">
            <v>32866.520824943924</v>
          </cell>
          <cell r="BL12">
            <v>39656.624258212621</v>
          </cell>
          <cell r="BM12">
            <v>54892.038931790368</v>
          </cell>
          <cell r="BN12">
            <v>59628.931838001437</v>
          </cell>
          <cell r="BO12">
            <v>441289.81235538441</v>
          </cell>
        </row>
        <row r="13">
          <cell r="BI13">
            <v>21956.555376915127</v>
          </cell>
          <cell r="BJ13">
            <v>34614.288825195064</v>
          </cell>
          <cell r="BK13">
            <v>5313.4804899674837</v>
          </cell>
          <cell r="BL13">
            <v>7124.6419325706456</v>
          </cell>
          <cell r="BM13">
            <v>7459.9168042146339</v>
          </cell>
          <cell r="BN13">
            <v>11307.460171244204</v>
          </cell>
          <cell r="BO13">
            <v>87776.343600107168</v>
          </cell>
        </row>
        <row r="14">
          <cell r="BI14">
            <v>12571.389020359211</v>
          </cell>
          <cell r="BJ14">
            <v>8566.7752760153817</v>
          </cell>
          <cell r="BK14">
            <v>1412.7526719471962</v>
          </cell>
          <cell r="BL14">
            <v>1927.7641654308782</v>
          </cell>
          <cell r="BM14">
            <v>1866.8289699737606</v>
          </cell>
          <cell r="BN14">
            <v>3154.4049959794988</v>
          </cell>
          <cell r="BO14">
            <v>29499.91509970593</v>
          </cell>
        </row>
        <row r="16">
          <cell r="BI16">
            <v>5303.6776227525979</v>
          </cell>
          <cell r="BJ16">
            <v>1864.9330607802422</v>
          </cell>
          <cell r="BK16">
            <v>318.68577648223942</v>
          </cell>
          <cell r="BL16">
            <v>450.97952888159352</v>
          </cell>
          <cell r="BM16">
            <v>445.7055491751305</v>
          </cell>
          <cell r="BN16">
            <v>751.8721249937638</v>
          </cell>
          <cell r="BO16">
            <v>9135.8536630655672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workbookViewId="0">
      <selection activeCell="L27" sqref="L27"/>
    </sheetView>
  </sheetViews>
  <sheetFormatPr baseColWidth="10" defaultRowHeight="15" x14ac:dyDescent="0"/>
  <cols>
    <col min="1" max="1" width="5.5" customWidth="1"/>
    <col min="2" max="2" width="12.1640625" customWidth="1"/>
    <col min="3" max="3" width="19" customWidth="1"/>
    <col min="4" max="4" width="13" customWidth="1"/>
    <col min="5" max="5" width="12.33203125" customWidth="1"/>
    <col min="6" max="6" width="10.5" style="58" customWidth="1"/>
    <col min="7" max="7" width="6.83203125" customWidth="1"/>
  </cols>
  <sheetData>
    <row r="1" spans="2:8" ht="18">
      <c r="B1" s="1" t="s">
        <v>27</v>
      </c>
      <c r="C1" s="1"/>
      <c r="D1" s="1"/>
      <c r="E1" s="1"/>
      <c r="F1" s="1"/>
    </row>
    <row r="2" spans="2:8">
      <c r="B2" s="2" t="s">
        <v>0</v>
      </c>
      <c r="C2" s="3" t="s">
        <v>1</v>
      </c>
      <c r="D2" s="2">
        <v>2017</v>
      </c>
      <c r="E2" s="2">
        <v>2022</v>
      </c>
      <c r="F2" s="2" t="s">
        <v>2</v>
      </c>
    </row>
    <row r="3" spans="2:8">
      <c r="B3" s="4" t="s">
        <v>3</v>
      </c>
      <c r="C3" s="5" t="s">
        <v>4</v>
      </c>
      <c r="D3" s="6">
        <v>431069.60887847003</v>
      </c>
      <c r="E3" s="6">
        <v>813734.88366483001</v>
      </c>
      <c r="F3" s="7"/>
      <c r="G3" s="8"/>
    </row>
    <row r="4" spans="2:8">
      <c r="B4" s="9"/>
      <c r="C4" s="10" t="s">
        <v>5</v>
      </c>
      <c r="D4" s="11">
        <v>152288</v>
      </c>
      <c r="E4" s="11">
        <v>153666</v>
      </c>
      <c r="F4" s="12"/>
      <c r="G4" s="8"/>
      <c r="H4" s="13"/>
    </row>
    <row r="5" spans="2:8">
      <c r="B5" s="9"/>
      <c r="C5" s="14" t="s">
        <v>6</v>
      </c>
      <c r="D5" s="15">
        <v>1.0165875234665579E-3</v>
      </c>
      <c r="E5" s="15">
        <v>9.9559303689489005E-4</v>
      </c>
      <c r="F5" s="12"/>
      <c r="G5" s="8"/>
      <c r="H5" s="16"/>
    </row>
    <row r="6" spans="2:8">
      <c r="B6" s="17"/>
      <c r="C6" s="18" t="s">
        <v>7</v>
      </c>
      <c r="D6" s="19">
        <v>235885.08225558919</v>
      </c>
      <c r="E6" s="19">
        <v>441289.81235538441</v>
      </c>
      <c r="F6" s="20">
        <f>E6/D6-1</f>
        <v>0.87078304458962119</v>
      </c>
      <c r="G6" s="8"/>
    </row>
    <row r="7" spans="2:8">
      <c r="D7" s="21"/>
      <c r="E7" s="21"/>
      <c r="F7" s="22"/>
      <c r="G7" s="8"/>
    </row>
    <row r="8" spans="2:8">
      <c r="B8" s="23" t="s">
        <v>8</v>
      </c>
      <c r="C8" s="5" t="s">
        <v>4</v>
      </c>
      <c r="D8" s="6">
        <v>961224.29231478018</v>
      </c>
      <c r="E8" s="6">
        <v>1618599.2870397202</v>
      </c>
      <c r="F8" s="24"/>
      <c r="G8" s="8"/>
    </row>
    <row r="9" spans="2:8">
      <c r="B9" s="25"/>
      <c r="C9" s="26" t="s">
        <v>5</v>
      </c>
      <c r="D9" s="11">
        <v>1522882</v>
      </c>
      <c r="E9" s="11">
        <v>1536670</v>
      </c>
      <c r="F9" s="27"/>
      <c r="G9" s="8"/>
      <c r="H9" s="13"/>
    </row>
    <row r="10" spans="2:8">
      <c r="B10" s="25"/>
      <c r="C10" s="14" t="s">
        <v>6</v>
      </c>
      <c r="D10" s="15">
        <v>1.0165888585520847E-2</v>
      </c>
      <c r="E10" s="15">
        <v>9.9559951583647038E-3</v>
      </c>
      <c r="F10" s="27"/>
      <c r="G10" s="8"/>
    </row>
    <row r="11" spans="2:8">
      <c r="B11" s="28"/>
      <c r="C11" s="18" t="s">
        <v>7</v>
      </c>
      <c r="D11" s="19">
        <v>52598.969821407714</v>
      </c>
      <c r="E11" s="19">
        <v>87776.343600107168</v>
      </c>
      <c r="F11" s="29">
        <f>E11/D11-1</f>
        <v>0.66878446285429538</v>
      </c>
      <c r="G11" s="8"/>
    </row>
    <row r="12" spans="2:8">
      <c r="D12" s="21"/>
      <c r="E12" s="21"/>
      <c r="F12" s="22"/>
      <c r="G12" s="8"/>
    </row>
    <row r="13" spans="2:8">
      <c r="B13" s="30" t="s">
        <v>9</v>
      </c>
      <c r="C13" s="5" t="s">
        <v>4</v>
      </c>
      <c r="D13" s="6">
        <v>1715712.6033654902</v>
      </c>
      <c r="E13" s="6">
        <v>2719898.7801738693</v>
      </c>
      <c r="F13" s="24"/>
      <c r="G13" s="8"/>
    </row>
    <row r="14" spans="2:8">
      <c r="B14" s="31"/>
      <c r="C14" s="26" t="s">
        <v>5</v>
      </c>
      <c r="D14" s="11">
        <v>7309833</v>
      </c>
      <c r="E14" s="11">
        <v>7683352</v>
      </c>
      <c r="F14" s="27"/>
      <c r="G14" s="8"/>
      <c r="H14" s="13"/>
    </row>
    <row r="15" spans="2:8">
      <c r="B15" s="31"/>
      <c r="C15" s="14" t="s">
        <v>6</v>
      </c>
      <c r="D15" s="32">
        <v>4.8796261205243482E-2</v>
      </c>
      <c r="E15" s="32">
        <v>4.9779988749706683E-2</v>
      </c>
      <c r="F15" s="27"/>
      <c r="G15" s="8"/>
      <c r="H15" s="33"/>
    </row>
    <row r="16" spans="2:8">
      <c r="B16" s="34"/>
      <c r="C16" s="18" t="s">
        <v>7</v>
      </c>
      <c r="D16" s="19">
        <v>19559.414049603805</v>
      </c>
      <c r="E16" s="19">
        <v>29499.91509970593</v>
      </c>
      <c r="F16" s="35">
        <f>E16/D16-1</f>
        <v>0.50822079970762113</v>
      </c>
      <c r="G16" s="8"/>
    </row>
    <row r="17" spans="2:9" ht="6" customHeight="1">
      <c r="D17" s="21"/>
      <c r="E17" s="21"/>
      <c r="F17" s="22"/>
      <c r="G17" s="8"/>
    </row>
    <row r="18" spans="2:9">
      <c r="B18" s="36" t="s">
        <v>10</v>
      </c>
      <c r="C18" s="5" t="s">
        <v>4</v>
      </c>
      <c r="D18" s="6">
        <v>2988518.3966345098</v>
      </c>
      <c r="E18" s="6">
        <v>4103959.4660521611</v>
      </c>
      <c r="F18" s="24"/>
      <c r="G18" s="8"/>
    </row>
    <row r="19" spans="2:9">
      <c r="B19" s="37"/>
      <c r="C19" s="26" t="s">
        <v>5</v>
      </c>
      <c r="D19" s="11">
        <v>142493303.95047009</v>
      </c>
      <c r="E19" s="11">
        <v>146662846</v>
      </c>
      <c r="F19" s="27"/>
      <c r="G19" s="8"/>
      <c r="H19" s="13"/>
    </row>
    <row r="20" spans="2:9">
      <c r="B20" s="37"/>
      <c r="C20" s="14" t="s">
        <v>6</v>
      </c>
      <c r="D20" s="32">
        <v>0.9512037387947565</v>
      </c>
      <c r="E20" s="32">
        <v>0.95022001125029332</v>
      </c>
      <c r="F20" s="27"/>
      <c r="G20" s="8"/>
    </row>
    <row r="21" spans="2:9">
      <c r="B21" s="38"/>
      <c r="C21" s="18" t="s">
        <v>7</v>
      </c>
      <c r="D21" s="19">
        <v>1747.7537036133892</v>
      </c>
      <c r="E21" s="19">
        <v>2331.8558960120918</v>
      </c>
      <c r="F21" s="39">
        <f>E21/D21-1</f>
        <v>0.33420166193388789</v>
      </c>
      <c r="G21" s="8"/>
    </row>
    <row r="22" spans="2:9" ht="6" customHeight="1">
      <c r="D22" s="21"/>
      <c r="E22" s="21"/>
      <c r="F22" s="22"/>
      <c r="G22" s="8"/>
    </row>
    <row r="23" spans="2:9">
      <c r="B23" s="40" t="s">
        <v>11</v>
      </c>
      <c r="C23" s="5" t="s">
        <v>4</v>
      </c>
      <c r="D23" s="6">
        <v>4704231</v>
      </c>
      <c r="E23" s="6">
        <v>6823858.2462260304</v>
      </c>
      <c r="F23" s="41"/>
      <c r="G23" s="8"/>
    </row>
    <row r="24" spans="2:9">
      <c r="B24" s="42"/>
      <c r="C24" s="26" t="s">
        <v>5</v>
      </c>
      <c r="D24" s="11">
        <v>149803136.95047009</v>
      </c>
      <c r="E24" s="11">
        <v>154346198</v>
      </c>
      <c r="F24" s="43"/>
      <c r="G24" s="8"/>
      <c r="H24" s="13"/>
    </row>
    <row r="25" spans="2:9">
      <c r="B25" s="42"/>
      <c r="C25" s="14" t="s">
        <v>6</v>
      </c>
      <c r="D25" s="44">
        <v>1</v>
      </c>
      <c r="E25" s="44">
        <v>1</v>
      </c>
      <c r="F25" s="43"/>
      <c r="G25" s="8"/>
    </row>
    <row r="26" spans="2:9">
      <c r="B26" s="45"/>
      <c r="C26" s="18" t="s">
        <v>7</v>
      </c>
      <c r="D26" s="19">
        <v>2616.8961343554151</v>
      </c>
      <c r="E26" s="19">
        <v>3684.2815775233362</v>
      </c>
      <c r="F26" s="46">
        <f>E26/D26-1</f>
        <v>0.40788223466531881</v>
      </c>
      <c r="G26" s="8"/>
    </row>
    <row r="27" spans="2:9" ht="9" customHeight="1">
      <c r="B27" s="8"/>
      <c r="C27" s="8"/>
      <c r="D27" s="8"/>
      <c r="E27" s="8"/>
      <c r="F27" s="8"/>
      <c r="G27" s="8"/>
    </row>
    <row r="28" spans="2:9">
      <c r="B28" s="2" t="s">
        <v>0</v>
      </c>
      <c r="C28" s="3"/>
      <c r="D28" s="2">
        <v>2017</v>
      </c>
      <c r="E28" s="2">
        <v>2022</v>
      </c>
      <c r="F28" s="2" t="s">
        <v>12</v>
      </c>
      <c r="G28" s="8"/>
    </row>
    <row r="29" spans="2:9">
      <c r="B29" s="47" t="s">
        <v>3</v>
      </c>
      <c r="C29" s="48" t="s">
        <v>13</v>
      </c>
      <c r="D29" s="49">
        <f>D3/D23</f>
        <v>9.1634447559754195E-2</v>
      </c>
      <c r="E29" s="49">
        <f>E3/E23</f>
        <v>0.11924850345695123</v>
      </c>
      <c r="F29" s="49">
        <f>E29-D29</f>
        <v>2.7614055897197037E-2</v>
      </c>
      <c r="H29" s="50"/>
      <c r="I29" s="51"/>
    </row>
    <row r="30" spans="2:9">
      <c r="B30" s="52" t="s">
        <v>14</v>
      </c>
      <c r="C30" s="53" t="s">
        <v>15</v>
      </c>
      <c r="D30" s="54">
        <f>D8/D23</f>
        <v>0.20433186472237017</v>
      </c>
      <c r="E30" s="54">
        <f>E8/E23</f>
        <v>0.23719708537833342</v>
      </c>
      <c r="F30" s="54">
        <f t="shared" ref="F30:F31" si="0">E30-D30</f>
        <v>3.2865220655963256E-2</v>
      </c>
      <c r="H30" s="50"/>
      <c r="I30" s="51"/>
    </row>
    <row r="31" spans="2:9">
      <c r="B31" s="55" t="s">
        <v>9</v>
      </c>
      <c r="C31" s="56" t="s">
        <v>16</v>
      </c>
      <c r="D31" s="57">
        <f>D13/D23</f>
        <v>0.36471691193852729</v>
      </c>
      <c r="E31" s="57">
        <f>E13/E23</f>
        <v>0.39858664732347321</v>
      </c>
      <c r="F31" s="57">
        <f t="shared" si="0"/>
        <v>3.386973538494592E-2</v>
      </c>
      <c r="H31" s="50"/>
      <c r="I31" s="51"/>
    </row>
    <row r="33" spans="4:6">
      <c r="D33" s="8"/>
    </row>
    <row r="34" spans="4:6">
      <c r="D34" s="59"/>
      <c r="F34"/>
    </row>
    <row r="35" spans="4:6">
      <c r="D35" s="8"/>
      <c r="F35"/>
    </row>
    <row r="37" spans="4:6">
      <c r="D37" s="60"/>
      <c r="E37" s="60"/>
      <c r="F37"/>
    </row>
    <row r="39" spans="4:6">
      <c r="D39" s="8"/>
      <c r="E39" s="8"/>
      <c r="F39"/>
    </row>
    <row r="40" spans="4:6">
      <c r="D40" s="8"/>
      <c r="E40" s="8"/>
      <c r="F40"/>
    </row>
    <row r="41" spans="4:6">
      <c r="D41" s="8"/>
      <c r="E41" s="8"/>
      <c r="F41"/>
    </row>
    <row r="42" spans="4:6">
      <c r="D42" s="8"/>
      <c r="E42" s="8"/>
      <c r="F42"/>
    </row>
    <row r="45" spans="4:6">
      <c r="F45"/>
    </row>
  </sheetData>
  <mergeCells count="6">
    <mergeCell ref="B1:F1"/>
    <mergeCell ref="B3:B6"/>
    <mergeCell ref="B8:B11"/>
    <mergeCell ref="B13:B16"/>
    <mergeCell ref="B18:B21"/>
    <mergeCell ref="B23:B2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0" sqref="C20:H32"/>
    </sheetView>
  </sheetViews>
  <sheetFormatPr baseColWidth="10" defaultRowHeight="15" x14ac:dyDescent="0"/>
  <cols>
    <col min="1" max="1" width="9.5" customWidth="1"/>
    <col min="3" max="3" width="11.33203125" customWidth="1"/>
    <col min="4" max="4" width="13.33203125" customWidth="1"/>
    <col min="5" max="5" width="10.83203125" customWidth="1"/>
    <col min="6" max="6" width="12.33203125" customWidth="1"/>
  </cols>
  <sheetData>
    <row r="1" spans="1:8" ht="16" thickBot="1">
      <c r="A1" s="61" t="s">
        <v>26</v>
      </c>
      <c r="B1" s="61"/>
    </row>
    <row r="2" spans="1:8" ht="15" customHeight="1">
      <c r="A2" s="62" t="s">
        <v>17</v>
      </c>
      <c r="B2" s="62" t="s">
        <v>18</v>
      </c>
      <c r="C2" s="63" t="s">
        <v>19</v>
      </c>
      <c r="D2" s="63" t="s">
        <v>20</v>
      </c>
      <c r="E2" s="63" t="s">
        <v>21</v>
      </c>
      <c r="F2" s="63" t="s">
        <v>22</v>
      </c>
      <c r="G2" s="63" t="s">
        <v>23</v>
      </c>
      <c r="H2" s="63" t="s">
        <v>11</v>
      </c>
    </row>
    <row r="3" spans="1:8" ht="16" thickBot="1">
      <c r="A3" s="64"/>
      <c r="B3" s="64"/>
      <c r="C3" s="65"/>
      <c r="D3" s="65"/>
      <c r="E3" s="65"/>
      <c r="F3" s="65"/>
      <c r="G3" s="65"/>
      <c r="H3" s="65"/>
    </row>
    <row r="4" spans="1:8">
      <c r="A4" s="66">
        <v>2017</v>
      </c>
      <c r="B4" s="67">
        <v>1.0165341200454891E-4</v>
      </c>
      <c r="C4" s="68">
        <f>[1]Base!BI4</f>
        <v>96260.19700661063</v>
      </c>
      <c r="D4" s="68">
        <f>[1]Base!BJ4</f>
        <v>483969.45369270421</v>
      </c>
      <c r="E4" s="68">
        <f>[1]Base!BK4</f>
        <v>37240.958698176604</v>
      </c>
      <c r="F4" s="68">
        <f>[1]Base!BM4+[1]Base!BL4</f>
        <v>349973.2172092527</v>
      </c>
      <c r="G4" s="68">
        <f>[1]Base!BN4</f>
        <v>139265.73823072636</v>
      </c>
      <c r="H4" s="68">
        <f>[1]Base!BO4</f>
        <v>1106709.5648374704</v>
      </c>
    </row>
    <row r="5" spans="1:8">
      <c r="A5" s="69"/>
      <c r="B5" s="70">
        <v>1.0165875234665579E-3</v>
      </c>
      <c r="C5" s="71">
        <f>[1]Base!BI5</f>
        <v>35639.703188514533</v>
      </c>
      <c r="D5" s="71">
        <f>[1]Base!BJ5</f>
        <v>100091.46479166667</v>
      </c>
      <c r="E5" s="71">
        <f>[1]Base!BK5</f>
        <v>10205.553050699989</v>
      </c>
      <c r="F5" s="71">
        <f>[1]Base!BM5+[1]Base!BL5</f>
        <v>60176.855236935939</v>
      </c>
      <c r="G5" s="71">
        <f>[1]Base!BN5</f>
        <v>29771.50598777206</v>
      </c>
      <c r="H5" s="71">
        <f>[1]Base!BO5</f>
        <v>235885.08225558919</v>
      </c>
    </row>
    <row r="6" spans="1:8">
      <c r="A6" s="69"/>
      <c r="B6" s="70">
        <v>1.0165888585520847E-2</v>
      </c>
      <c r="C6" s="71">
        <f>[1]Base!BI6</f>
        <v>19520.986986540433</v>
      </c>
      <c r="D6" s="71">
        <f>[1]Base!BJ6</f>
        <v>16137.632651608377</v>
      </c>
      <c r="E6" s="71">
        <f>[1]Base!BK6</f>
        <v>1902.0997180083552</v>
      </c>
      <c r="F6" s="71">
        <f>[1]Base!BM6+[1]Base!BL6</f>
        <v>9333.7590551445664</v>
      </c>
      <c r="G6" s="71">
        <f>[1]Base!BN6</f>
        <v>5704.491410105974</v>
      </c>
      <c r="H6" s="71">
        <f>[1]Base!BO6</f>
        <v>52598.969821407714</v>
      </c>
    </row>
    <row r="7" spans="1:8">
      <c r="A7" s="69"/>
      <c r="B7" s="72">
        <v>4.8796261205243482E-2</v>
      </c>
      <c r="C7" s="71">
        <f>[1]Base!BI7</f>
        <v>10625.777626277511</v>
      </c>
      <c r="D7" s="71">
        <f>[1]Base!BJ7</f>
        <v>4108.4371817816036</v>
      </c>
      <c r="E7" s="71">
        <f>[1]Base!BK7</f>
        <v>641.55146194231349</v>
      </c>
      <c r="F7" s="71">
        <f>[1]Base!BM7+[1]Base!BL7</f>
        <v>2501.9661982999478</v>
      </c>
      <c r="G7" s="71">
        <f>[1]Base!BN7</f>
        <v>1681.6815813024295</v>
      </c>
      <c r="H7" s="71">
        <f>[1]Base!BO7</f>
        <v>19559.414049603805</v>
      </c>
    </row>
    <row r="8" spans="1:8">
      <c r="A8" s="73"/>
      <c r="B8" s="74" t="s">
        <v>11</v>
      </c>
      <c r="C8" s="75">
        <f>[1]Base!BI9</f>
        <v>4744.8989391230616</v>
      </c>
      <c r="D8" s="75">
        <f>[1]Base!BJ9</f>
        <v>1058.0896200095024</v>
      </c>
      <c r="E8" s="75">
        <f>[1]Base!BK9</f>
        <v>183.12703335538473</v>
      </c>
      <c r="F8" s="75">
        <f>[1]Base!BM9+[1]Base!BL9</f>
        <v>695.71633079946992</v>
      </c>
      <c r="G8" s="75">
        <f>[1]Base!BN9</f>
        <v>436.50664341040584</v>
      </c>
      <c r="H8" s="75">
        <f>[1]Base!BO9</f>
        <v>7118.3385666978238</v>
      </c>
    </row>
    <row r="9" spans="1:8">
      <c r="A9" s="76">
        <v>2022</v>
      </c>
      <c r="B9" s="77">
        <v>9.9555416324540751E-5</v>
      </c>
      <c r="C9" s="8">
        <f>[1]Base!BI11</f>
        <v>118314.98774285217</v>
      </c>
      <c r="D9" s="8">
        <f>[1]Base!BJ11</f>
        <v>1060827.6878279427</v>
      </c>
      <c r="E9" s="8">
        <f>[1]Base!BK11</f>
        <v>129669.99984722765</v>
      </c>
      <c r="F9" s="8">
        <f>[1]Base!BM11+[1]Base!BL11</f>
        <v>572291.10398726631</v>
      </c>
      <c r="G9" s="8">
        <f>[1]Base!BN11</f>
        <v>288636.96543591871</v>
      </c>
      <c r="H9" s="8">
        <f>[1]Base!BO11</f>
        <v>2169740.7448412073</v>
      </c>
    </row>
    <row r="10" spans="1:8">
      <c r="A10" s="76"/>
      <c r="B10" s="77">
        <v>9.9559303689489005E-4</v>
      </c>
      <c r="C10" s="8">
        <f>[1]Base!BI12</f>
        <v>40581.716919368424</v>
      </c>
      <c r="D10" s="8">
        <f>[1]Base!BJ12</f>
        <v>213663.97958306759</v>
      </c>
      <c r="E10" s="8">
        <f>[1]Base!BK12</f>
        <v>32866.520824943924</v>
      </c>
      <c r="F10" s="8">
        <f>[1]Base!BM12+[1]Base!BL12</f>
        <v>94548.66319000299</v>
      </c>
      <c r="G10" s="8">
        <f>[1]Base!BN12</f>
        <v>59628.931838001437</v>
      </c>
      <c r="H10" s="8">
        <f>[1]Base!BO12</f>
        <v>441289.81235538441</v>
      </c>
    </row>
    <row r="11" spans="1:8">
      <c r="A11" s="76"/>
      <c r="B11" s="77">
        <v>9.9559951583647038E-3</v>
      </c>
      <c r="C11" s="8">
        <f>[1]Base!BI13</f>
        <v>21956.555376915127</v>
      </c>
      <c r="D11" s="8">
        <f>[1]Base!BJ13</f>
        <v>34614.288825195064</v>
      </c>
      <c r="E11" s="8">
        <f>[1]Base!BK13</f>
        <v>5313.4804899674837</v>
      </c>
      <c r="F11" s="8">
        <f>[1]Base!BM13+[1]Base!BL13</f>
        <v>14584.558736785279</v>
      </c>
      <c r="G11" s="8">
        <f>[1]Base!BN13</f>
        <v>11307.460171244204</v>
      </c>
      <c r="H11" s="8">
        <f>[1]Base!BO13</f>
        <v>87776.343600107168</v>
      </c>
    </row>
    <row r="12" spans="1:8">
      <c r="A12" s="76"/>
      <c r="B12" s="78">
        <v>4.9779988749706683E-2</v>
      </c>
      <c r="C12" s="8">
        <f>[1]Base!BI14</f>
        <v>12571.389020359211</v>
      </c>
      <c r="D12" s="8">
        <f>[1]Base!BJ14</f>
        <v>8566.7752760153817</v>
      </c>
      <c r="E12" s="8">
        <f>[1]Base!BK14</f>
        <v>1412.7526719471962</v>
      </c>
      <c r="F12" s="8">
        <f>[1]Base!BM14+[1]Base!BL14</f>
        <v>3794.5931354046388</v>
      </c>
      <c r="G12" s="8">
        <f>[1]Base!BN14</f>
        <v>3154.4049959794988</v>
      </c>
      <c r="H12" s="8">
        <f>[1]Base!BO14</f>
        <v>29499.91509970593</v>
      </c>
    </row>
    <row r="13" spans="1:8">
      <c r="A13" s="76"/>
      <c r="B13" s="79" t="s">
        <v>11</v>
      </c>
      <c r="C13" s="8">
        <f>[1]Base!BI16</f>
        <v>5303.6776227525979</v>
      </c>
      <c r="D13" s="8">
        <f>[1]Base!BJ16</f>
        <v>1864.9330607802422</v>
      </c>
      <c r="E13" s="8">
        <f>[1]Base!BK16</f>
        <v>318.68577648223942</v>
      </c>
      <c r="F13" s="8">
        <f>[1]Base!BM16+[1]Base!BL16</f>
        <v>896.68507805672402</v>
      </c>
      <c r="G13" s="8">
        <f>[1]Base!BN16</f>
        <v>751.8721249937638</v>
      </c>
      <c r="H13" s="8">
        <f>[1]Base!BO16</f>
        <v>9135.8536630655672</v>
      </c>
    </row>
    <row r="14" spans="1:8">
      <c r="A14" s="80" t="s">
        <v>24</v>
      </c>
      <c r="B14" s="81">
        <v>1E-4</v>
      </c>
      <c r="C14" s="82">
        <f>C9/C4-1</f>
        <v>0.22911640971113889</v>
      </c>
      <c r="D14" s="82">
        <f t="shared" ref="D14:H14" si="0">D9/D4-1</f>
        <v>1.1919310810502388</v>
      </c>
      <c r="E14" s="82">
        <f t="shared" si="0"/>
        <v>2.4819189510708424</v>
      </c>
      <c r="F14" s="82">
        <f t="shared" si="0"/>
        <v>0.63524257241972704</v>
      </c>
      <c r="G14" s="82">
        <f t="shared" si="0"/>
        <v>1.0725626353103723</v>
      </c>
      <c r="H14" s="82">
        <f t="shared" si="0"/>
        <v>0.96053310984065798</v>
      </c>
    </row>
    <row r="15" spans="1:8">
      <c r="A15" s="69"/>
      <c r="B15" s="72">
        <v>1E-3</v>
      </c>
      <c r="C15" s="83">
        <f t="shared" ref="C15:H18" si="1">C10/C5-1</f>
        <v>0.13866596207923898</v>
      </c>
      <c r="D15" s="83">
        <f t="shared" si="1"/>
        <v>1.134687308531193</v>
      </c>
      <c r="E15" s="83">
        <f t="shared" si="1"/>
        <v>2.2204546546048909</v>
      </c>
      <c r="F15" s="83">
        <f t="shared" si="1"/>
        <v>0.5711798633832561</v>
      </c>
      <c r="G15" s="83">
        <f t="shared" si="1"/>
        <v>1.0028859763591607</v>
      </c>
      <c r="H15" s="83">
        <f t="shared" si="1"/>
        <v>0.87078304458962119</v>
      </c>
    </row>
    <row r="16" spans="1:8">
      <c r="A16" s="69"/>
      <c r="B16" s="72">
        <v>0.01</v>
      </c>
      <c r="C16" s="83">
        <f t="shared" si="1"/>
        <v>0.12476666226221034</v>
      </c>
      <c r="D16" s="83">
        <f t="shared" si="1"/>
        <v>1.1449421716601775</v>
      </c>
      <c r="E16" s="83">
        <f t="shared" si="1"/>
        <v>1.7934815612775057</v>
      </c>
      <c r="F16" s="83">
        <f t="shared" si="1"/>
        <v>0.56256002009678885</v>
      </c>
      <c r="G16" s="83">
        <f t="shared" si="1"/>
        <v>0.9822030323706179</v>
      </c>
      <c r="H16" s="83">
        <f t="shared" si="1"/>
        <v>0.66878446285429538</v>
      </c>
    </row>
    <row r="17" spans="1:8">
      <c r="A17" s="69"/>
      <c r="B17" s="72">
        <v>0.05</v>
      </c>
      <c r="C17" s="83">
        <f t="shared" si="1"/>
        <v>0.18310296549686944</v>
      </c>
      <c r="D17" s="83">
        <f t="shared" si="1"/>
        <v>1.0851664263004359</v>
      </c>
      <c r="E17" s="83">
        <f t="shared" si="1"/>
        <v>1.2020878382383406</v>
      </c>
      <c r="F17" s="83">
        <f t="shared" si="1"/>
        <v>0.51664444467036108</v>
      </c>
      <c r="G17" s="83">
        <f t="shared" si="1"/>
        <v>0.87574451135777664</v>
      </c>
      <c r="H17" s="83">
        <f t="shared" si="1"/>
        <v>0.50822079970762113</v>
      </c>
    </row>
    <row r="18" spans="1:8">
      <c r="A18" s="73"/>
      <c r="B18" s="74" t="s">
        <v>11</v>
      </c>
      <c r="C18" s="84">
        <f t="shared" si="1"/>
        <v>0.11776408534694904</v>
      </c>
      <c r="D18" s="84">
        <f t="shared" si="1"/>
        <v>0.7625473546971322</v>
      </c>
      <c r="E18" s="84">
        <f t="shared" si="1"/>
        <v>0.740244302782884</v>
      </c>
      <c r="F18" s="84">
        <f t="shared" si="1"/>
        <v>0.28886593337016331</v>
      </c>
      <c r="G18" s="84">
        <f t="shared" si="1"/>
        <v>0.72247578895803799</v>
      </c>
      <c r="H18" s="84">
        <f t="shared" si="1"/>
        <v>0.28342499832846002</v>
      </c>
    </row>
    <row r="19" spans="1:8">
      <c r="A19" s="85" t="s">
        <v>25</v>
      </c>
    </row>
    <row r="20" spans="1:8">
      <c r="C20" s="86"/>
      <c r="D20" s="86"/>
      <c r="E20" s="86"/>
      <c r="F20" s="86"/>
      <c r="G20" s="86"/>
      <c r="H20" s="86"/>
    </row>
    <row r="21" spans="1:8">
      <c r="C21" s="86"/>
      <c r="D21" s="86"/>
      <c r="E21" s="86"/>
      <c r="F21" s="86"/>
      <c r="G21" s="86"/>
      <c r="H21" s="86"/>
    </row>
    <row r="22" spans="1:8">
      <c r="C22" s="86"/>
      <c r="D22" s="86"/>
      <c r="E22" s="86"/>
      <c r="F22" s="86"/>
      <c r="G22" s="86"/>
      <c r="H22" s="86"/>
    </row>
    <row r="23" spans="1:8">
      <c r="C23" s="86"/>
      <c r="D23" s="86"/>
      <c r="E23" s="86"/>
      <c r="F23" s="86"/>
      <c r="G23" s="86"/>
      <c r="H23" s="86"/>
    </row>
    <row r="24" spans="1:8">
      <c r="C24" s="86"/>
      <c r="D24" s="86"/>
      <c r="E24" s="86"/>
      <c r="F24" s="86"/>
      <c r="G24" s="86"/>
      <c r="H24" s="86"/>
    </row>
    <row r="25" spans="1:8">
      <c r="C25" s="86"/>
      <c r="D25" s="86"/>
      <c r="E25" s="86"/>
      <c r="F25" s="86"/>
      <c r="G25" s="86"/>
      <c r="H25" s="86"/>
    </row>
    <row r="26" spans="1:8">
      <c r="C26" s="86"/>
      <c r="D26" s="86"/>
      <c r="E26" s="86"/>
      <c r="F26" s="86"/>
      <c r="G26" s="86"/>
      <c r="H26" s="86"/>
    </row>
    <row r="27" spans="1:8">
      <c r="C27" s="86"/>
      <c r="D27" s="86"/>
      <c r="E27" s="86"/>
      <c r="F27" s="86"/>
      <c r="G27" s="86"/>
      <c r="H27" s="86"/>
    </row>
    <row r="28" spans="1:8">
      <c r="C28" s="86"/>
      <c r="D28" s="86"/>
      <c r="E28" s="86"/>
      <c r="F28" s="86"/>
      <c r="G28" s="86"/>
      <c r="H28" s="86"/>
    </row>
    <row r="29" spans="1:8">
      <c r="C29" s="86"/>
      <c r="D29" s="86"/>
      <c r="E29" s="86"/>
      <c r="F29" s="86"/>
      <c r="G29" s="86"/>
      <c r="H29" s="86"/>
    </row>
    <row r="30" spans="1:8">
      <c r="C30" s="86"/>
      <c r="D30" s="86"/>
      <c r="E30" s="86"/>
      <c r="F30" s="86"/>
      <c r="G30" s="86"/>
      <c r="H30" s="86"/>
    </row>
  </sheetData>
  <mergeCells count="11">
    <mergeCell ref="G2:G3"/>
    <mergeCell ref="H2:H3"/>
    <mergeCell ref="A4:A8"/>
    <mergeCell ref="A9:A13"/>
    <mergeCell ref="A14:A18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MADERO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LAKS</dc:creator>
  <cp:lastModifiedBy>LARISSA LAKS</cp:lastModifiedBy>
  <dcterms:created xsi:type="dcterms:W3CDTF">2024-01-15T00:26:01Z</dcterms:created>
  <dcterms:modified xsi:type="dcterms:W3CDTF">2024-01-15T00:27:14Z</dcterms:modified>
</cp:coreProperties>
</file>